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lient\C$\Users\EParedez\Documents\"/>
    </mc:Choice>
  </mc:AlternateContent>
  <bookViews>
    <workbookView xWindow="-120" yWindow="-120" windowWidth="29040" windowHeight="15840" firstSheet="2" activeTab="2"/>
  </bookViews>
  <sheets>
    <sheet name="ESTUFA ESTERILIZADORA" sheetId="1" state="hidden" r:id="rId1"/>
    <sheet name="DESTILADOR 4 LT" sheetId="4" state="hidden" r:id="rId2"/>
    <sheet name="HVAC 2022" sheetId="16" r:id="rId3"/>
    <sheet name="Sheet1" sheetId="7" state="hidden" r:id="rId4"/>
  </sheets>
  <definedNames>
    <definedName name="_xlnm._FilterDatabase" localSheetId="2" hidden="1">'HVAC 2022'!$A$2:$K$16</definedName>
    <definedName name="_xlnm.Print_Area" localSheetId="1">'DESTILADOR 4 LT'!$B$1:$H$34</definedName>
    <definedName name="_xlnm.Print_Area" localSheetId="0">'ESTUFA ESTERILIZADORA'!$B$1:$H$32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4" l="1"/>
  <c r="D26" i="4"/>
  <c r="D25" i="1"/>
  <c r="F23" i="4" l="1"/>
  <c r="F27" i="4" s="1"/>
  <c r="E22" i="1"/>
  <c r="E26" i="1" s="1"/>
  <c r="E23" i="4"/>
  <c r="E27" i="4" s="1"/>
  <c r="D23" i="4"/>
  <c r="G27" i="4"/>
  <c r="D27" i="4" l="1"/>
  <c r="D22" i="1" l="1"/>
  <c r="F22" i="1"/>
  <c r="G26" i="1"/>
  <c r="D26" i="1" l="1"/>
  <c r="F26" i="1" l="1"/>
</calcChain>
</file>

<file path=xl/comments1.xml><?xml version="1.0" encoding="utf-8"?>
<comments xmlns="http://schemas.openxmlformats.org/spreadsheetml/2006/main">
  <authors>
    <author>Flores, Vanessa (CIP)</author>
  </authors>
  <commentList>
    <comment ref="E20" authorId="0" shapeId="0">
      <text>
        <r>
          <rPr>
            <b/>
            <sz val="9"/>
            <color indexed="81"/>
            <rFont val="Tahoma"/>
            <family val="2"/>
          </rPr>
          <t>Flores, Vanessa (CIP):</t>
        </r>
        <r>
          <rPr>
            <sz val="9"/>
            <color indexed="81"/>
            <rFont val="Tahoma"/>
            <family val="2"/>
          </rPr>
          <t xml:space="preserve">
INC, O1 MANTENIMIENTO PREVENTIVO DURANTE GARANTIA COMERCIAL</t>
        </r>
      </text>
    </comment>
  </commentList>
</comments>
</file>

<file path=xl/sharedStrings.xml><?xml version="1.0" encoding="utf-8"?>
<sst xmlns="http://schemas.openxmlformats.org/spreadsheetml/2006/main" count="259" uniqueCount="120">
  <si>
    <t>LOGISTICS MANAGEMENT</t>
  </si>
  <si>
    <t xml:space="preserve">Comparative Chart: Estufa Esterilizadora </t>
  </si>
  <si>
    <t>RQ: 12018288</t>
  </si>
  <si>
    <t>Requestor: Nataly Franco</t>
  </si>
  <si>
    <t>Proveedor</t>
  </si>
  <si>
    <t>DAIGER SCIENTIFIC INC</t>
  </si>
  <si>
    <t>AHSECO</t>
  </si>
  <si>
    <t>CIMATEC</t>
  </si>
  <si>
    <t>KOSSODO</t>
  </si>
  <si>
    <t>ESPECIFICACIONES TECNICAS</t>
  </si>
  <si>
    <t>Imagen</t>
  </si>
  <si>
    <t>Modelo</t>
  </si>
  <si>
    <t>UN260</t>
  </si>
  <si>
    <t>Modelo ED 260</t>
  </si>
  <si>
    <t>Marca</t>
  </si>
  <si>
    <t>MEMMERT</t>
  </si>
  <si>
    <t>BINDER GmbH</t>
  </si>
  <si>
    <t xml:space="preserve">Procedencia </t>
  </si>
  <si>
    <t>Alemania</t>
  </si>
  <si>
    <t>Dimensiones externas</t>
  </si>
  <si>
    <t xml:space="preserve"> (Ancho x Alto x Prof): 824 x 1186 x 684 mm</t>
  </si>
  <si>
    <t xml:space="preserve"> (Ancho x Alto x Prof): 810x 965x 760 mm</t>
  </si>
  <si>
    <t>Conexión Eléctrica</t>
  </si>
  <si>
    <t>230V 50/60 Hz</t>
  </si>
  <si>
    <t>230V/50-60HZ</t>
  </si>
  <si>
    <t>Rango de Temperatura</t>
  </si>
  <si>
    <t>+20 a 300 °C</t>
  </si>
  <si>
    <t>5°C a 300°C</t>
  </si>
  <si>
    <t>Caracteristicas Importantes</t>
  </si>
  <si>
    <t>Construida interiormente de acero inoxidable, las superficies internas son lisas. Panel de control de una pantalla con comandos de simple operacion. Conveccion natural. Almacenamiento de datos en Data logger interno por un minimo de 10 years, Sstema integrado de auto-diagnostico.Senales acusticas temperatura excesiva/insuficiente, aviso de puerta abierta. Volumen aprox. 256 litros.</t>
  </si>
  <si>
    <t xml:space="preserve">Gran precision de temperatura tecnologia APT.lineTM. Volumen aprox. 255 lt.
Conveccion natural. Controlador con pantalla LCD. Regulacion de la Rejilla de aire por control electromecanico. 2 rejillas cromadas. Dispositivo integrado de seguridad de temperatura con ajuste independiente de clase 2(DIN 12880) y alarma optica.Manilla ergonomica. Conexion USB para el registro de los datos. </t>
  </si>
  <si>
    <t>COMERCIALES</t>
  </si>
  <si>
    <t>Years en el Mercado</t>
  </si>
  <si>
    <t>Garantia</t>
  </si>
  <si>
    <t>12 meses</t>
  </si>
  <si>
    <t>Tiempo de Entrega</t>
  </si>
  <si>
    <t xml:space="preserve">06 SEMANAS </t>
  </si>
  <si>
    <t>8 SEMANAS</t>
  </si>
  <si>
    <t>12 SEMANAS</t>
  </si>
  <si>
    <t>2 SEMANAS</t>
  </si>
  <si>
    <t>Término de pago</t>
  </si>
  <si>
    <t xml:space="preserve">30 DIAS </t>
  </si>
  <si>
    <t>Soporte Local (Instalacion, Puesta en marcha, capacitacion)</t>
  </si>
  <si>
    <t>SI</t>
  </si>
  <si>
    <t>ECONOMICOS</t>
  </si>
  <si>
    <t>Pu. Del Equipo USD</t>
  </si>
  <si>
    <t>Embalaje especial</t>
  </si>
  <si>
    <t>-</t>
  </si>
  <si>
    <t>Internal Freight</t>
  </si>
  <si>
    <t>Flete Aprox. Miami - Lima + Desaduanaje</t>
  </si>
  <si>
    <t>Pu. Puesto en el CIP</t>
  </si>
  <si>
    <t>Comparative Chart: DESTILADOR 4 LT.</t>
  </si>
  <si>
    <t>RQ: 12018399</t>
  </si>
  <si>
    <t>FISHER SCIENTIFIC</t>
  </si>
  <si>
    <t>A56210-857 LS</t>
  </si>
  <si>
    <t>FISTREEM</t>
  </si>
  <si>
    <t>GFL</t>
  </si>
  <si>
    <t>USA</t>
  </si>
  <si>
    <t>ALEMANIA</t>
  </si>
  <si>
    <t>(Length x Width x Height): 14.75 x 10.25 x 29.5 inches</t>
  </si>
  <si>
    <t xml:space="preserve"> (Ancho x Prof. x Alt): 620 x 330 x 460 mm</t>
  </si>
  <si>
    <t>240V /13 AMP.</t>
  </si>
  <si>
    <t>230V 50/60 Hz/3.0 KW</t>
  </si>
  <si>
    <t>Capacidad Lt./ hora</t>
  </si>
  <si>
    <t>4 LT</t>
  </si>
  <si>
    <t>Capacidad del tanque</t>
  </si>
  <si>
    <t>8 LT.</t>
  </si>
  <si>
    <t>Soporte Local (Instalacion y Capacitacion)</t>
  </si>
  <si>
    <t>Comentarios</t>
  </si>
  <si>
    <t xml:space="preserve">No se ha encontrado localmente un producto similar a las catacteristicas tecnicas del equipo marca FISTREEM, se opta por standarizar la marca y aprovechar la ventaja de tener repuestos en caso de cualquier </t>
  </si>
  <si>
    <t>falla, asi mismo, el conocimiento del equipo y la buena experiencia de su desempeño.</t>
  </si>
  <si>
    <t>Se decide importar el equipo junto con la estufa esterilizadora para la reduccion de gastos de transporte con la consolidacion de carga.</t>
  </si>
  <si>
    <t>No se requiere de resorvio ni de un sistema de pre-tratamiento porque es reemplazo del equipo existente.</t>
  </si>
  <si>
    <t>ITEM</t>
  </si>
  <si>
    <t>CATEGORIA</t>
  </si>
  <si>
    <t>EDIFICIO</t>
  </si>
  <si>
    <t>NIVEL</t>
  </si>
  <si>
    <t>CODIGO DE PLANO</t>
  </si>
  <si>
    <t>REFERENCIA</t>
  </si>
  <si>
    <t>TIPO DE EQUIPO</t>
  </si>
  <si>
    <t>CAP. TON</t>
  </si>
  <si>
    <t>Laboratorio</t>
  </si>
  <si>
    <t>Confort</t>
  </si>
  <si>
    <t>Primer piso</t>
  </si>
  <si>
    <t>E3-01-04</t>
  </si>
  <si>
    <t>Oficina</t>
  </si>
  <si>
    <t>Split ducto (Fan coil)</t>
  </si>
  <si>
    <t>E3-01-06</t>
  </si>
  <si>
    <t>E3-01-08</t>
  </si>
  <si>
    <t>E3-01-10</t>
  </si>
  <si>
    <t>E3-01-11</t>
  </si>
  <si>
    <t>E3-01-33</t>
  </si>
  <si>
    <t>Centro de Control</t>
  </si>
  <si>
    <t>Segundo piso</t>
  </si>
  <si>
    <t>Split ducto</t>
  </si>
  <si>
    <t>Edifcio 4</t>
  </si>
  <si>
    <t>E3-01-05</t>
  </si>
  <si>
    <t>E3-01-09</t>
  </si>
  <si>
    <t>E3-01-12</t>
  </si>
  <si>
    <t>E3-01-02</t>
  </si>
  <si>
    <t>E3-01-03</t>
  </si>
  <si>
    <t>E3-01-07</t>
  </si>
  <si>
    <t>IE-03</t>
  </si>
  <si>
    <t>Ex central telefonica</t>
  </si>
  <si>
    <t>Split decorativo</t>
  </si>
  <si>
    <t>Antiguedad</t>
  </si>
  <si>
    <t>REFRIGERANTE (años)</t>
  </si>
  <si>
    <t>R22</t>
  </si>
  <si>
    <t>E1-01-01</t>
  </si>
  <si>
    <t>Lab. Virologia</t>
  </si>
  <si>
    <t>Jefatura de campo</t>
  </si>
  <si>
    <t>CM-01-01</t>
  </si>
  <si>
    <t>Computo</t>
  </si>
  <si>
    <t>E2-01-11</t>
  </si>
  <si>
    <t>Servidor 2</t>
  </si>
  <si>
    <t>E3-02-05</t>
  </si>
  <si>
    <t xml:space="preserve">Comedor </t>
  </si>
  <si>
    <t>R410a</t>
  </si>
  <si>
    <t>Solo cambio de la unidad de evaporadora por ser procedencia China</t>
  </si>
  <si>
    <t>Sistema centralizado VRF solo Frio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</si>
</sst>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_-* #,##0.00_-;\-* #,##0.00_-;_-* &quot;-&quot;??_-;_-@_-"/>
  </numFmts>
  <fonts count="12" x14ac:knownFonts="1">
    <font>
      <sz val="11"/>
      <color theme="1"/>
      <name val="Calibri"/>
      <family val="2"/>
      <scheme val="minor"/>
    </font>
    <font>
      <b/>
      <sz val="11"/>
      <color theme="1"/>
      <name val="Calibri"/>
      <family val="2"/>
      <scheme val="minor"/>
    </font>
    <font>
      <b/>
      <sz val="11"/>
      <color theme="0"/>
      <name val="Calibri"/>
      <family val="2"/>
      <scheme val="minor"/>
    </font>
    <font>
      <b/>
      <i/>
      <sz val="14"/>
      <color theme="1"/>
      <name val="Calibri"/>
      <family val="2"/>
      <scheme val="minor"/>
    </font>
    <font>
      <b/>
      <i/>
      <sz val="16"/>
      <color theme="1"/>
      <name val="Calibri"/>
      <family val="2"/>
      <scheme val="minor"/>
    </font>
    <font>
      <sz val="9"/>
      <color indexed="81"/>
      <name val="Tahoma"/>
      <family val="2"/>
    </font>
    <font>
      <b/>
      <sz val="9"/>
      <color indexed="81"/>
      <name val="Tahoma"/>
      <family val="2"/>
    </font>
    <font>
      <b/>
      <u/>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color theme="0"/>
      <name val="Arial"/>
      <family val="2"/>
    </font>
  </fonts>
  <fills count="7">
    <fill>
      <patternFill patternType="none"/>
    </fill>
    <fill>
      <patternFill patternType="gray125"/>
    </fill>
    <fill>
      <patternFill patternType="solid">
        <fgColor theme="0"/>
        <bgColor indexed="64"/>
      </patternFill>
    </fill>
    <fill>
      <patternFill patternType="solid">
        <fgColor rgb="FFFF9933"/>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8"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4" fontId="8" fillId="0" borderId="0" applyFont="0" applyFill="0" applyBorder="0" applyAlignment="0" applyProtection="0"/>
  </cellStyleXfs>
  <cellXfs count="92">
    <xf numFmtId="0" fontId="0" fillId="0" borderId="0" xfId="0"/>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1" fillId="0" borderId="0" xfId="0" applyFont="1"/>
    <xf numFmtId="0" fontId="0" fillId="2" borderId="1" xfId="0" applyFill="1" applyBorder="1" applyAlignment="1">
      <alignment horizontal="center" vertical="center"/>
    </xf>
    <xf numFmtId="0" fontId="0" fillId="3" borderId="0" xfId="0" applyFill="1" applyAlignment="1">
      <alignment horizontal="center"/>
    </xf>
    <xf numFmtId="0" fontId="1" fillId="4" borderId="1" xfId="0" applyFont="1" applyFill="1" applyBorder="1" applyAlignment="1">
      <alignment horizontal="center" vertical="center" wrapText="1"/>
    </xf>
    <xf numFmtId="4" fontId="0" fillId="0" borderId="1" xfId="0" applyNumberFormat="1" applyBorder="1" applyAlignment="1">
      <alignment horizontal="center"/>
    </xf>
    <xf numFmtId="8" fontId="0" fillId="0" borderId="0" xfId="0" applyNumberFormat="1"/>
    <xf numFmtId="4" fontId="0" fillId="0" borderId="0" xfId="0" applyNumberFormat="1"/>
    <xf numFmtId="0" fontId="0" fillId="5" borderId="5" xfId="0" applyFill="1" applyBorder="1" applyAlignment="1">
      <alignment vertical="center"/>
    </xf>
    <xf numFmtId="0" fontId="0" fillId="2" borderId="2" xfId="0" applyFill="1" applyBorder="1" applyAlignment="1">
      <alignment horizontal="center" vertical="center" wrapText="1"/>
    </xf>
    <xf numFmtId="0" fontId="0" fillId="2" borderId="1" xfId="0" applyFill="1" applyBorder="1" applyAlignment="1">
      <alignment horizontal="left" vertical="center" wrapText="1"/>
    </xf>
    <xf numFmtId="0" fontId="2" fillId="5" borderId="2" xfId="0" applyFont="1" applyFill="1" applyBorder="1" applyAlignment="1">
      <alignment horizontal="left"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left"/>
    </xf>
    <xf numFmtId="8" fontId="1" fillId="4" borderId="1" xfId="0" applyNumberFormat="1" applyFont="1" applyFill="1" applyBorder="1" applyAlignment="1">
      <alignment horizontal="center" vertical="center"/>
    </xf>
    <xf numFmtId="0" fontId="0" fillId="5" borderId="3" xfId="0" applyFill="1" applyBorder="1" applyAlignment="1">
      <alignment vertical="center" wrapText="1"/>
    </xf>
    <xf numFmtId="0" fontId="0" fillId="5" borderId="2" xfId="0" applyFill="1" applyBorder="1" applyAlignment="1">
      <alignment vertical="center" wrapText="1"/>
    </xf>
    <xf numFmtId="8" fontId="1" fillId="0" borderId="0" xfId="0" applyNumberFormat="1" applyFont="1" applyAlignment="1">
      <alignment horizontal="center"/>
    </xf>
    <xf numFmtId="9" fontId="1" fillId="0" borderId="0" xfId="0" applyNumberFormat="1" applyFont="1" applyAlignment="1">
      <alignment horizontal="center"/>
    </xf>
    <xf numFmtId="0" fontId="7" fillId="0" borderId="0" xfId="0" applyFont="1"/>
    <xf numFmtId="0" fontId="2" fillId="5" borderId="1" xfId="0" applyFont="1" applyFill="1" applyBorder="1" applyAlignment="1">
      <alignment horizontal="left" vertical="center"/>
    </xf>
    <xf numFmtId="0" fontId="4" fillId="3" borderId="9" xfId="0" applyFont="1" applyFill="1" applyBorder="1" applyAlignment="1">
      <alignment horizontal="left" vertical="center"/>
    </xf>
    <xf numFmtId="0" fontId="0" fillId="3" borderId="10" xfId="0" applyFill="1" applyBorder="1" applyAlignment="1">
      <alignment horizontal="center"/>
    </xf>
    <xf numFmtId="0" fontId="0" fillId="3" borderId="11" xfId="0" applyFill="1" applyBorder="1" applyAlignment="1">
      <alignment horizontal="left"/>
    </xf>
    <xf numFmtId="0" fontId="3" fillId="3" borderId="12" xfId="0" applyFont="1" applyFill="1" applyBorder="1" applyAlignment="1">
      <alignment horizontal="left" vertical="center"/>
    </xf>
    <xf numFmtId="0" fontId="0" fillId="3" borderId="13" xfId="0" applyFill="1" applyBorder="1" applyAlignment="1">
      <alignment horizontal="left"/>
    </xf>
    <xf numFmtId="0" fontId="1" fillId="0" borderId="12" xfId="0" applyFont="1" applyBorder="1" applyAlignment="1">
      <alignment horizontal="left" vertical="center"/>
    </xf>
    <xf numFmtId="0" fontId="0" fillId="0" borderId="13" xfId="0" applyBorder="1" applyAlignment="1">
      <alignment horizontal="left"/>
    </xf>
    <xf numFmtId="0" fontId="0" fillId="0" borderId="13" xfId="0" applyBorder="1"/>
    <xf numFmtId="0" fontId="1" fillId="4" borderId="2" xfId="0" applyFont="1" applyFill="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xf numFmtId="0" fontId="0" fillId="0" borderId="0" xfId="0" applyBorder="1" applyAlignment="1">
      <alignment horizontal="center"/>
    </xf>
    <xf numFmtId="0" fontId="9" fillId="0" borderId="0" xfId="0" applyFont="1" applyBorder="1" applyAlignment="1">
      <alignment horizontal="center"/>
    </xf>
    <xf numFmtId="0" fontId="9" fillId="0" borderId="1" xfId="0" applyFont="1" applyFill="1" applyBorder="1" applyAlignment="1">
      <alignment horizontal="center"/>
    </xf>
    <xf numFmtId="0" fontId="9" fillId="0" borderId="1" xfId="0" applyFont="1" applyFill="1" applyBorder="1"/>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9" fillId="0" borderId="17" xfId="0" applyFont="1" applyBorder="1" applyAlignment="1">
      <alignment horizontal="center"/>
    </xf>
    <xf numFmtId="0" fontId="9" fillId="0" borderId="18" xfId="0" applyFont="1" applyBorder="1"/>
    <xf numFmtId="0" fontId="10" fillId="0" borderId="17" xfId="0" applyFont="1" applyBorder="1" applyAlignment="1">
      <alignment horizontal="center"/>
    </xf>
    <xf numFmtId="0" fontId="0" fillId="0" borderId="18" xfId="0" applyBorder="1"/>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xf numFmtId="0" fontId="0" fillId="0" borderId="0" xfId="0" applyBorder="1"/>
    <xf numFmtId="0" fontId="9"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xf>
    <xf numFmtId="0" fontId="10" fillId="2" borderId="17" xfId="0" applyFont="1" applyFill="1" applyBorder="1" applyAlignment="1">
      <alignment horizontal="center"/>
    </xf>
    <xf numFmtId="0" fontId="9" fillId="2" borderId="17" xfId="0" applyFont="1" applyFill="1" applyBorder="1" applyAlignment="1">
      <alignment horizontal="center"/>
    </xf>
    <xf numFmtId="0" fontId="9" fillId="2" borderId="22" xfId="0" applyFont="1" applyFill="1" applyBorder="1" applyAlignment="1">
      <alignment horizontal="center"/>
    </xf>
    <xf numFmtId="0" fontId="9" fillId="2" borderId="23" xfId="0" applyFont="1" applyFill="1" applyBorder="1" applyAlignment="1">
      <alignment horizontal="center"/>
    </xf>
    <xf numFmtId="0" fontId="9" fillId="2" borderId="23" xfId="0" applyFont="1" applyFill="1" applyBorder="1" applyAlignment="1">
      <alignment horizontal="center" vertical="center"/>
    </xf>
    <xf numFmtId="0" fontId="9" fillId="2" borderId="23" xfId="0" applyFont="1" applyFill="1" applyBorder="1" applyAlignment="1">
      <alignment horizontal="left" vertical="center" wrapText="1"/>
    </xf>
    <xf numFmtId="0" fontId="9" fillId="0" borderId="23" xfId="0" applyFont="1" applyFill="1" applyBorder="1"/>
    <xf numFmtId="0" fontId="9" fillId="0" borderId="23" xfId="0" applyFont="1" applyFill="1" applyBorder="1" applyAlignment="1">
      <alignment horizontal="center"/>
    </xf>
    <xf numFmtId="0" fontId="9" fillId="0" borderId="23" xfId="0" applyFont="1" applyBorder="1" applyAlignment="1">
      <alignment horizontal="center"/>
    </xf>
    <xf numFmtId="0" fontId="0" fillId="0" borderId="24" xfId="0" applyBorder="1"/>
    <xf numFmtId="0" fontId="0" fillId="2" borderId="3" xfId="0" quotePrefix="1" applyFill="1" applyBorder="1" applyAlignment="1">
      <alignment horizontal="center" vertical="center" wrapText="1"/>
    </xf>
    <xf numFmtId="0" fontId="0" fillId="2" borderId="4" xfId="0" quotePrefix="1" applyFill="1" applyBorder="1" applyAlignment="1">
      <alignment horizontal="center" vertical="center" wrapText="1"/>
    </xf>
    <xf numFmtId="0" fontId="0" fillId="2" borderId="2" xfId="0" quotePrefix="1" applyFill="1" applyBorder="1" applyAlignment="1">
      <alignment horizontal="center" vertical="center" wrapText="1"/>
    </xf>
    <xf numFmtId="0" fontId="0" fillId="2" borderId="3" xfId="0" quotePrefix="1" applyFill="1" applyBorder="1" applyAlignment="1">
      <alignment horizontal="left" vertical="center" wrapText="1"/>
    </xf>
    <xf numFmtId="0" fontId="0" fillId="2" borderId="4" xfId="0" quotePrefix="1" applyFill="1" applyBorder="1" applyAlignment="1">
      <alignment horizontal="left" vertical="center" wrapText="1"/>
    </xf>
    <xf numFmtId="0" fontId="0" fillId="2" borderId="2" xfId="0" quotePrefix="1" applyFill="1" applyBorder="1" applyAlignment="1">
      <alignment horizontal="left" vertical="center" wrapText="1"/>
    </xf>
    <xf numFmtId="0" fontId="0" fillId="0" borderId="1" xfId="0" applyBorder="1" applyAlignment="1">
      <alignment horizontal="center" vertical="center" textRotation="90"/>
    </xf>
    <xf numFmtId="0" fontId="0" fillId="0" borderId="6" xfId="0" applyBorder="1" applyAlignment="1">
      <alignment horizontal="center" vertical="center" textRotation="90"/>
    </xf>
    <xf numFmtId="0" fontId="0" fillId="0" borderId="7" xfId="0" applyBorder="1" applyAlignment="1">
      <alignment horizontal="center" vertical="center" textRotation="90"/>
    </xf>
    <xf numFmtId="0" fontId="0" fillId="0" borderId="8" xfId="0" applyBorder="1" applyAlignment="1">
      <alignment horizontal="center" vertical="center" textRotation="90"/>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0" borderId="3" xfId="0" applyBorder="1" applyAlignment="1">
      <alignment horizontal="center" vertical="center" textRotation="90"/>
    </xf>
    <xf numFmtId="0" fontId="9" fillId="0" borderId="1" xfId="0" applyFont="1" applyBorder="1" applyAlignment="1">
      <alignment horizontal="lef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
    <cellStyle name="Comma 2" xfId="1"/>
    <cellStyle name="Normal" xfId="0" builtinId="0"/>
  </cellStyles>
  <dxfs count="0"/>
  <tableStyles count="0" defaultTableStyle="TableStyleMedium2" defaultPivotStyle="PivotStyleLight16"/>
  <colors>
    <mruColors>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1941905</xdr:colOff>
      <xdr:row>1</xdr:row>
      <xdr:rowOff>19052</xdr:rowOff>
    </xdr:from>
    <xdr:to>
      <xdr:col>6</xdr:col>
      <xdr:colOff>3250407</xdr:colOff>
      <xdr:row>2</xdr:row>
      <xdr:rowOff>357189</xdr:rowOff>
    </xdr:to>
    <xdr:pic>
      <xdr:nvPicPr>
        <xdr:cNvPr id="6" name="Picture 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2436" y="209552"/>
          <a:ext cx="1308502" cy="671512"/>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1654971</xdr:colOff>
      <xdr:row>6</xdr:row>
      <xdr:rowOff>183051</xdr:rowOff>
    </xdr:from>
    <xdr:to>
      <xdr:col>6</xdr:col>
      <xdr:colOff>2774156</xdr:colOff>
      <xdr:row>6</xdr:row>
      <xdr:rowOff>1438275</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60971" y="2040426"/>
          <a:ext cx="1119185" cy="1255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375893</xdr:colOff>
      <xdr:row>6</xdr:row>
      <xdr:rowOff>107154</xdr:rowOff>
    </xdr:from>
    <xdr:to>
      <xdr:col>5</xdr:col>
      <xdr:colOff>221252</xdr:colOff>
      <xdr:row>6</xdr:row>
      <xdr:rowOff>1490033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3"/>
        <a:stretch>
          <a:fillRect/>
        </a:stretch>
      </xdr:blipFill>
      <xdr:spPr>
        <a:xfrm>
          <a:off x="6674299" y="1964529"/>
          <a:ext cx="1202672" cy="1382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1084655</xdr:colOff>
      <xdr:row>1</xdr:row>
      <xdr:rowOff>30958</xdr:rowOff>
    </xdr:from>
    <xdr:to>
      <xdr:col>8</xdr:col>
      <xdr:colOff>515371</xdr:colOff>
      <xdr:row>2</xdr:row>
      <xdr:rowOff>369095</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2749" y="233364"/>
          <a:ext cx="1311904" cy="671512"/>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1261724</xdr:colOff>
      <xdr:row>6</xdr:row>
      <xdr:rowOff>74855</xdr:rowOff>
    </xdr:from>
    <xdr:to>
      <xdr:col>4</xdr:col>
      <xdr:colOff>873919</xdr:colOff>
      <xdr:row>6</xdr:row>
      <xdr:rowOff>2444158</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a:stretch>
          <a:fillRect/>
        </a:stretch>
      </xdr:blipFill>
      <xdr:spPr>
        <a:xfrm>
          <a:off x="4869318" y="1932230"/>
          <a:ext cx="1493382" cy="2369303"/>
        </a:xfrm>
        <a:prstGeom prst="rect">
          <a:avLst/>
        </a:prstGeom>
      </xdr:spPr>
    </xdr:pic>
    <xdr:clientData/>
  </xdr:twoCellAnchor>
  <xdr:twoCellAnchor editAs="oneCell">
    <xdr:from>
      <xdr:col>5</xdr:col>
      <xdr:colOff>203087</xdr:colOff>
      <xdr:row>6</xdr:row>
      <xdr:rowOff>166773</xdr:rowOff>
    </xdr:from>
    <xdr:to>
      <xdr:col>6</xdr:col>
      <xdr:colOff>1547814</xdr:colOff>
      <xdr:row>6</xdr:row>
      <xdr:rowOff>2280605</xdr:rowOff>
    </xdr:to>
    <xdr:pic>
      <xdr:nvPicPr>
        <xdr:cNvPr id="6" name="Picture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a:stretch>
          <a:fillRect/>
        </a:stretch>
      </xdr:blipFill>
      <xdr:spPr>
        <a:xfrm>
          <a:off x="7715931" y="2024148"/>
          <a:ext cx="2368664" cy="21138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H41"/>
  <sheetViews>
    <sheetView showGridLines="0" zoomScale="80" zoomScaleNormal="80" workbookViewId="0">
      <selection activeCell="D25" sqref="D25"/>
    </sheetView>
  </sheetViews>
  <sheetFormatPr defaultRowHeight="15" x14ac:dyDescent="0.25"/>
  <cols>
    <col min="1" max="2" width="2.140625" customWidth="1"/>
    <col min="3" max="3" width="54.85546875" style="5" customWidth="1"/>
    <col min="4" max="4" width="23.140625" customWidth="1"/>
    <col min="5" max="5" width="20.42578125" customWidth="1"/>
    <col min="6" max="6" width="18.28515625" style="1" customWidth="1"/>
    <col min="7" max="7" width="49.28515625" customWidth="1"/>
    <col min="8" max="8" width="2.7109375" customWidth="1"/>
  </cols>
  <sheetData>
    <row r="2" spans="2:7" ht="26.25" customHeight="1" thickBot="1" x14ac:dyDescent="0.3">
      <c r="C2" s="25" t="s">
        <v>0</v>
      </c>
      <c r="D2" s="26"/>
      <c r="E2" s="26"/>
      <c r="F2" s="26"/>
      <c r="G2" s="27"/>
    </row>
    <row r="3" spans="2:7" ht="30" customHeight="1" thickTop="1" x14ac:dyDescent="0.25">
      <c r="C3" s="28" t="s">
        <v>1</v>
      </c>
      <c r="D3" s="7"/>
      <c r="E3" s="7"/>
      <c r="F3" s="7"/>
      <c r="G3" s="29"/>
    </row>
    <row r="4" spans="2:7" x14ac:dyDescent="0.25">
      <c r="C4" s="30" t="s">
        <v>2</v>
      </c>
      <c r="D4" s="1"/>
      <c r="E4" s="1"/>
      <c r="G4" s="31"/>
    </row>
    <row r="5" spans="2:7" x14ac:dyDescent="0.25">
      <c r="C5" s="30" t="s">
        <v>3</v>
      </c>
      <c r="F5"/>
      <c r="G5" s="32"/>
    </row>
    <row r="6" spans="2:7" ht="45" customHeight="1" x14ac:dyDescent="0.25">
      <c r="C6" s="8" t="s">
        <v>4</v>
      </c>
      <c r="D6" s="8" t="s">
        <v>5</v>
      </c>
      <c r="E6" s="8" t="s">
        <v>6</v>
      </c>
      <c r="F6" s="8" t="s">
        <v>7</v>
      </c>
      <c r="G6" s="33" t="s">
        <v>8</v>
      </c>
    </row>
    <row r="7" spans="2:7" ht="123" customHeight="1" x14ac:dyDescent="0.25">
      <c r="B7" s="74" t="s">
        <v>9</v>
      </c>
      <c r="C7" s="15" t="s">
        <v>10</v>
      </c>
      <c r="D7" s="78"/>
      <c r="E7" s="79"/>
      <c r="F7" s="80"/>
      <c r="G7" s="12"/>
    </row>
    <row r="8" spans="2:7" x14ac:dyDescent="0.25">
      <c r="B8" s="74"/>
      <c r="C8" s="15" t="s">
        <v>11</v>
      </c>
      <c r="D8" s="81" t="s">
        <v>12</v>
      </c>
      <c r="E8" s="82"/>
      <c r="F8" s="83"/>
      <c r="G8" s="13" t="s">
        <v>13</v>
      </c>
    </row>
    <row r="9" spans="2:7" ht="30.75" customHeight="1" x14ac:dyDescent="0.25">
      <c r="B9" s="74"/>
      <c r="C9" s="15" t="s">
        <v>14</v>
      </c>
      <c r="D9" s="84" t="s">
        <v>15</v>
      </c>
      <c r="E9" s="85"/>
      <c r="F9" s="86"/>
      <c r="G9" s="13" t="s">
        <v>16</v>
      </c>
    </row>
    <row r="10" spans="2:7" ht="30.75" customHeight="1" x14ac:dyDescent="0.25">
      <c r="B10" s="74"/>
      <c r="C10" s="15" t="s">
        <v>17</v>
      </c>
      <c r="D10" s="84" t="s">
        <v>18</v>
      </c>
      <c r="E10" s="85"/>
      <c r="F10" s="86"/>
      <c r="G10" s="13" t="s">
        <v>18</v>
      </c>
    </row>
    <row r="11" spans="2:7" ht="30.75" customHeight="1" x14ac:dyDescent="0.25">
      <c r="B11" s="74"/>
      <c r="C11" s="15" t="s">
        <v>19</v>
      </c>
      <c r="D11" s="84" t="s">
        <v>20</v>
      </c>
      <c r="E11" s="85"/>
      <c r="F11" s="86"/>
      <c r="G11" s="4" t="s">
        <v>21</v>
      </c>
    </row>
    <row r="12" spans="2:7" ht="30.75" customHeight="1" x14ac:dyDescent="0.25">
      <c r="B12" s="74"/>
      <c r="C12" s="15" t="s">
        <v>22</v>
      </c>
      <c r="D12" s="84" t="s">
        <v>23</v>
      </c>
      <c r="E12" s="85"/>
      <c r="F12" s="86"/>
      <c r="G12" s="4" t="s">
        <v>24</v>
      </c>
    </row>
    <row r="13" spans="2:7" ht="30.75" customHeight="1" x14ac:dyDescent="0.25">
      <c r="B13" s="74"/>
      <c r="C13" s="15" t="s">
        <v>25</v>
      </c>
      <c r="D13" s="68" t="s">
        <v>26</v>
      </c>
      <c r="E13" s="69"/>
      <c r="F13" s="70"/>
      <c r="G13" s="4" t="s">
        <v>27</v>
      </c>
    </row>
    <row r="14" spans="2:7" ht="152.25" customHeight="1" x14ac:dyDescent="0.25">
      <c r="B14" s="74"/>
      <c r="C14" s="15" t="s">
        <v>28</v>
      </c>
      <c r="D14" s="71" t="s">
        <v>29</v>
      </c>
      <c r="E14" s="72"/>
      <c r="F14" s="73"/>
      <c r="G14" s="14" t="s">
        <v>30</v>
      </c>
    </row>
    <row r="15" spans="2:7" ht="6" customHeight="1" x14ac:dyDescent="0.25"/>
    <row r="16" spans="2:7" ht="27.75" customHeight="1" x14ac:dyDescent="0.25">
      <c r="B16" s="75" t="s">
        <v>31</v>
      </c>
      <c r="C16" s="16" t="s">
        <v>32</v>
      </c>
      <c r="D16" s="2">
        <v>120</v>
      </c>
      <c r="E16" s="2">
        <v>50</v>
      </c>
      <c r="F16" s="2">
        <v>50</v>
      </c>
      <c r="G16" s="6">
        <v>57</v>
      </c>
    </row>
    <row r="17" spans="2:8" ht="27.75" customHeight="1" x14ac:dyDescent="0.25">
      <c r="B17" s="76"/>
      <c r="C17" s="16" t="s">
        <v>33</v>
      </c>
      <c r="D17" s="2" t="s">
        <v>34</v>
      </c>
      <c r="E17" s="2" t="s">
        <v>34</v>
      </c>
      <c r="F17" s="2" t="s">
        <v>34</v>
      </c>
      <c r="G17" s="6" t="s">
        <v>34</v>
      </c>
    </row>
    <row r="18" spans="2:8" ht="23.25" customHeight="1" x14ac:dyDescent="0.25">
      <c r="B18" s="76"/>
      <c r="C18" s="16" t="s">
        <v>35</v>
      </c>
      <c r="D18" s="4" t="s">
        <v>36</v>
      </c>
      <c r="E18" s="4" t="s">
        <v>37</v>
      </c>
      <c r="F18" s="2" t="s">
        <v>38</v>
      </c>
      <c r="G18" s="4" t="s">
        <v>39</v>
      </c>
    </row>
    <row r="19" spans="2:8" ht="21.75" customHeight="1" x14ac:dyDescent="0.25">
      <c r="B19" s="76"/>
      <c r="C19" s="16" t="s">
        <v>40</v>
      </c>
      <c r="D19" s="3" t="s">
        <v>41</v>
      </c>
      <c r="E19" s="3" t="s">
        <v>41</v>
      </c>
      <c r="F19" s="3" t="s">
        <v>41</v>
      </c>
      <c r="G19" s="3" t="s">
        <v>41</v>
      </c>
    </row>
    <row r="20" spans="2:8" ht="22.5" customHeight="1" x14ac:dyDescent="0.25">
      <c r="B20" s="77"/>
      <c r="C20" s="17" t="s">
        <v>42</v>
      </c>
      <c r="D20" s="3" t="s">
        <v>43</v>
      </c>
      <c r="E20" s="3" t="s">
        <v>43</v>
      </c>
      <c r="F20" s="3" t="s">
        <v>43</v>
      </c>
      <c r="G20" s="3" t="s">
        <v>43</v>
      </c>
    </row>
    <row r="21" spans="2:8" ht="6.75" customHeight="1" x14ac:dyDescent="0.25"/>
    <row r="22" spans="2:8" ht="22.5" customHeight="1" x14ac:dyDescent="0.25">
      <c r="B22" s="74" t="s">
        <v>44</v>
      </c>
      <c r="C22" s="15" t="s">
        <v>45</v>
      </c>
      <c r="D22" s="9">
        <f>3945+100</f>
        <v>4045</v>
      </c>
      <c r="E22" s="9">
        <f>15920.56/3.3</f>
        <v>4824.4121212121217</v>
      </c>
      <c r="F22" s="9">
        <f>17232.96/3.3</f>
        <v>5222.1090909090908</v>
      </c>
      <c r="G22" s="9">
        <v>4643.3</v>
      </c>
    </row>
    <row r="23" spans="2:8" ht="15" customHeight="1" x14ac:dyDescent="0.25">
      <c r="B23" s="74"/>
      <c r="C23" s="15" t="s">
        <v>46</v>
      </c>
      <c r="D23" s="9">
        <v>100</v>
      </c>
      <c r="E23" s="9" t="s">
        <v>47</v>
      </c>
      <c r="F23" s="9" t="s">
        <v>47</v>
      </c>
      <c r="G23" s="9" t="s">
        <v>47</v>
      </c>
    </row>
    <row r="24" spans="2:8" ht="15" customHeight="1" x14ac:dyDescent="0.25">
      <c r="B24" s="74"/>
      <c r="C24" s="15" t="s">
        <v>48</v>
      </c>
      <c r="D24" s="9" t="s">
        <v>47</v>
      </c>
      <c r="E24" s="9" t="s">
        <v>47</v>
      </c>
      <c r="F24" s="9" t="s">
        <v>47</v>
      </c>
      <c r="G24" s="9" t="s">
        <v>47</v>
      </c>
    </row>
    <row r="25" spans="2:8" ht="21.75" customHeight="1" x14ac:dyDescent="0.25">
      <c r="B25" s="74"/>
      <c r="C25" s="15" t="s">
        <v>49</v>
      </c>
      <c r="D25" s="9">
        <f>((188.24*1.3)+28+48+25+25+65+20)+80+350+177</f>
        <v>1062.712</v>
      </c>
      <c r="E25" s="9" t="s">
        <v>47</v>
      </c>
      <c r="F25" s="9" t="s">
        <v>47</v>
      </c>
      <c r="G25" s="9" t="s">
        <v>47</v>
      </c>
    </row>
    <row r="26" spans="2:8" ht="15" customHeight="1" x14ac:dyDescent="0.25">
      <c r="B26" s="74"/>
      <c r="C26" s="15" t="s">
        <v>50</v>
      </c>
      <c r="D26" s="18">
        <f>SUM(D22:D25)</f>
        <v>5207.7119999999995</v>
      </c>
      <c r="E26" s="18">
        <f>SUM(E22:E25)</f>
        <v>4824.4121212121217</v>
      </c>
      <c r="F26" s="18">
        <f>SUM(F22:F25)</f>
        <v>5222.1090909090908</v>
      </c>
      <c r="G26" s="18">
        <f>G22</f>
        <v>4643.3</v>
      </c>
      <c r="H26" s="11"/>
    </row>
    <row r="27" spans="2:8" x14ac:dyDescent="0.25">
      <c r="D27" s="11"/>
      <c r="E27" s="11"/>
      <c r="G27" s="10"/>
    </row>
    <row r="28" spans="2:8" x14ac:dyDescent="0.25">
      <c r="C28" s="23"/>
      <c r="E28" s="21"/>
    </row>
    <row r="29" spans="2:8" x14ac:dyDescent="0.25">
      <c r="C29"/>
    </row>
    <row r="30" spans="2:8" x14ac:dyDescent="0.25">
      <c r="C30"/>
      <c r="E30" s="22"/>
    </row>
    <row r="31" spans="2:8" x14ac:dyDescent="0.25">
      <c r="C31"/>
    </row>
    <row r="32" spans="2:8" x14ac:dyDescent="0.25">
      <c r="C32"/>
    </row>
    <row r="39" spans="4:4" x14ac:dyDescent="0.25">
      <c r="D39" s="10"/>
    </row>
    <row r="41" spans="4:4" x14ac:dyDescent="0.25">
      <c r="D41" s="10"/>
    </row>
  </sheetData>
  <mergeCells count="11">
    <mergeCell ref="D13:F13"/>
    <mergeCell ref="D14:F14"/>
    <mergeCell ref="B22:B26"/>
    <mergeCell ref="B16:B20"/>
    <mergeCell ref="B7:B14"/>
    <mergeCell ref="D7:F7"/>
    <mergeCell ref="D8:F8"/>
    <mergeCell ref="D9:F9"/>
    <mergeCell ref="D10:F10"/>
    <mergeCell ref="D11:F11"/>
    <mergeCell ref="D12:F12"/>
  </mergeCells>
  <pageMargins left="0.7" right="0.7" top="0.75" bottom="0.75" header="0.3" footer="0.3"/>
  <pageSetup scale="5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showGridLines="0" zoomScale="80" zoomScaleNormal="80" workbookViewId="0">
      <selection activeCell="C22" sqref="C22"/>
    </sheetView>
  </sheetViews>
  <sheetFormatPr defaultRowHeight="15" x14ac:dyDescent="0.25"/>
  <cols>
    <col min="1" max="2" width="2.140625" customWidth="1"/>
    <col min="3" max="3" width="49.85546875" style="5" bestFit="1" customWidth="1"/>
    <col min="4" max="4" width="28.140625" customWidth="1"/>
    <col min="5" max="5" width="30.28515625" style="1" customWidth="1"/>
    <col min="6" max="6" width="15.28515625" style="1" customWidth="1"/>
    <col min="7" max="7" width="25" customWidth="1"/>
    <col min="8" max="8" width="3.28515625" customWidth="1"/>
  </cols>
  <sheetData>
    <row r="2" spans="2:7" ht="26.25" customHeight="1" thickBot="1" x14ac:dyDescent="0.3">
      <c r="C2" s="25" t="s">
        <v>0</v>
      </c>
      <c r="D2" s="26"/>
      <c r="E2" s="26"/>
      <c r="F2" s="26"/>
      <c r="G2" s="27"/>
    </row>
    <row r="3" spans="2:7" ht="30" customHeight="1" thickTop="1" x14ac:dyDescent="0.25">
      <c r="C3" s="28" t="s">
        <v>51</v>
      </c>
      <c r="D3" s="7"/>
      <c r="E3" s="7"/>
      <c r="F3" s="7"/>
      <c r="G3" s="29"/>
    </row>
    <row r="4" spans="2:7" x14ac:dyDescent="0.25">
      <c r="C4" s="30" t="s">
        <v>52</v>
      </c>
      <c r="D4" s="1"/>
      <c r="G4" s="31"/>
    </row>
    <row r="5" spans="2:7" x14ac:dyDescent="0.25">
      <c r="C5" s="30" t="s">
        <v>3</v>
      </c>
      <c r="E5"/>
      <c r="F5"/>
      <c r="G5" s="32"/>
    </row>
    <row r="6" spans="2:7" ht="45" customHeight="1" x14ac:dyDescent="0.25">
      <c r="C6" s="8" t="s">
        <v>4</v>
      </c>
      <c r="D6" s="8" t="s">
        <v>5</v>
      </c>
      <c r="E6" s="8" t="s">
        <v>53</v>
      </c>
      <c r="F6" s="8" t="s">
        <v>6</v>
      </c>
      <c r="G6" s="8" t="s">
        <v>8</v>
      </c>
    </row>
    <row r="7" spans="2:7" ht="198.75" customHeight="1" x14ac:dyDescent="0.25">
      <c r="B7" s="87" t="s">
        <v>9</v>
      </c>
      <c r="C7" s="24" t="s">
        <v>10</v>
      </c>
      <c r="D7" s="19"/>
      <c r="E7" s="20"/>
      <c r="F7" s="78"/>
      <c r="G7" s="80"/>
    </row>
    <row r="8" spans="2:7" x14ac:dyDescent="0.25">
      <c r="B8" s="74"/>
      <c r="C8" s="15" t="s">
        <v>11</v>
      </c>
      <c r="D8" s="81" t="s">
        <v>54</v>
      </c>
      <c r="E8" s="83"/>
      <c r="F8" s="81">
        <v>2004</v>
      </c>
      <c r="G8" s="83"/>
    </row>
    <row r="9" spans="2:7" ht="30.75" customHeight="1" x14ac:dyDescent="0.25">
      <c r="B9" s="74"/>
      <c r="C9" s="15" t="s">
        <v>14</v>
      </c>
      <c r="D9" s="84" t="s">
        <v>55</v>
      </c>
      <c r="E9" s="86"/>
      <c r="F9" s="84" t="s">
        <v>56</v>
      </c>
      <c r="G9" s="86"/>
    </row>
    <row r="10" spans="2:7" ht="30.75" customHeight="1" x14ac:dyDescent="0.25">
      <c r="B10" s="74"/>
      <c r="C10" s="15" t="s">
        <v>17</v>
      </c>
      <c r="D10" s="84" t="s">
        <v>57</v>
      </c>
      <c r="E10" s="86"/>
      <c r="F10" s="84" t="s">
        <v>58</v>
      </c>
      <c r="G10" s="86"/>
    </row>
    <row r="11" spans="2:7" ht="30.75" customHeight="1" x14ac:dyDescent="0.25">
      <c r="B11" s="74"/>
      <c r="C11" s="15" t="s">
        <v>19</v>
      </c>
      <c r="D11" s="81" t="s">
        <v>59</v>
      </c>
      <c r="E11" s="83"/>
      <c r="F11" s="84" t="s">
        <v>60</v>
      </c>
      <c r="G11" s="86"/>
    </row>
    <row r="12" spans="2:7" ht="30.75" customHeight="1" x14ac:dyDescent="0.25">
      <c r="B12" s="74"/>
      <c r="C12" s="15" t="s">
        <v>22</v>
      </c>
      <c r="D12" s="84" t="s">
        <v>61</v>
      </c>
      <c r="E12" s="86"/>
      <c r="F12" s="84" t="s">
        <v>62</v>
      </c>
      <c r="G12" s="86"/>
    </row>
    <row r="13" spans="2:7" ht="30.75" customHeight="1" x14ac:dyDescent="0.25">
      <c r="B13" s="74"/>
      <c r="C13" s="15" t="s">
        <v>63</v>
      </c>
      <c r="D13" s="68" t="s">
        <v>64</v>
      </c>
      <c r="E13" s="70"/>
      <c r="F13" s="68" t="s">
        <v>64</v>
      </c>
      <c r="G13" s="70"/>
    </row>
    <row r="14" spans="2:7" ht="39.75" customHeight="1" x14ac:dyDescent="0.25">
      <c r="B14" s="74"/>
      <c r="C14" s="15" t="s">
        <v>65</v>
      </c>
      <c r="D14" s="68" t="s">
        <v>47</v>
      </c>
      <c r="E14" s="70"/>
      <c r="F14" s="68" t="s">
        <v>66</v>
      </c>
      <c r="G14" s="70"/>
    </row>
    <row r="15" spans="2:7" ht="98.25" hidden="1" customHeight="1" x14ac:dyDescent="0.25">
      <c r="B15" s="74"/>
      <c r="C15" s="15" t="s">
        <v>28</v>
      </c>
      <c r="D15" s="71"/>
      <c r="E15" s="73"/>
      <c r="F15" s="71"/>
      <c r="G15" s="73"/>
    </row>
    <row r="16" spans="2:7" ht="18" customHeight="1" x14ac:dyDescent="0.25">
      <c r="G16" s="1"/>
    </row>
    <row r="17" spans="2:8" ht="27.75" customHeight="1" x14ac:dyDescent="0.25">
      <c r="B17" s="75" t="s">
        <v>31</v>
      </c>
      <c r="C17" s="16" t="s">
        <v>32</v>
      </c>
      <c r="D17" s="2">
        <v>120</v>
      </c>
      <c r="E17" s="2">
        <v>115</v>
      </c>
      <c r="F17" s="2">
        <v>50</v>
      </c>
      <c r="G17" s="6">
        <v>57</v>
      </c>
    </row>
    <row r="18" spans="2:8" ht="27.75" customHeight="1" x14ac:dyDescent="0.25">
      <c r="B18" s="76"/>
      <c r="C18" s="16" t="s">
        <v>33</v>
      </c>
      <c r="D18" s="2" t="s">
        <v>34</v>
      </c>
      <c r="E18" s="2" t="s">
        <v>34</v>
      </c>
      <c r="F18" s="6" t="s">
        <v>34</v>
      </c>
      <c r="G18" s="6" t="s">
        <v>34</v>
      </c>
    </row>
    <row r="19" spans="2:8" ht="23.25" customHeight="1" x14ac:dyDescent="0.25">
      <c r="B19" s="76"/>
      <c r="C19" s="16" t="s">
        <v>35</v>
      </c>
      <c r="D19" s="4" t="s">
        <v>36</v>
      </c>
      <c r="E19" s="2" t="s">
        <v>38</v>
      </c>
      <c r="F19" s="2" t="s">
        <v>37</v>
      </c>
      <c r="G19" s="4" t="s">
        <v>39</v>
      </c>
    </row>
    <row r="20" spans="2:8" ht="21.75" customHeight="1" x14ac:dyDescent="0.25">
      <c r="B20" s="76"/>
      <c r="C20" s="16" t="s">
        <v>40</v>
      </c>
      <c r="D20" s="3" t="s">
        <v>41</v>
      </c>
      <c r="E20" s="3" t="s">
        <v>41</v>
      </c>
      <c r="F20" s="3" t="s">
        <v>41</v>
      </c>
      <c r="G20" s="3" t="s">
        <v>41</v>
      </c>
    </row>
    <row r="21" spans="2:8" ht="22.5" customHeight="1" x14ac:dyDescent="0.25">
      <c r="B21" s="77"/>
      <c r="C21" s="17" t="s">
        <v>67</v>
      </c>
      <c r="D21" s="3" t="s">
        <v>43</v>
      </c>
      <c r="E21" s="3" t="s">
        <v>43</v>
      </c>
      <c r="F21" s="3" t="s">
        <v>43</v>
      </c>
      <c r="G21" s="3" t="s">
        <v>43</v>
      </c>
    </row>
    <row r="23" spans="2:8" ht="22.5" customHeight="1" x14ac:dyDescent="0.25">
      <c r="B23" s="74" t="s">
        <v>44</v>
      </c>
      <c r="C23" s="15" t="s">
        <v>45</v>
      </c>
      <c r="D23" s="9">
        <f>6000+100</f>
        <v>6100</v>
      </c>
      <c r="E23" s="9">
        <f>6322+100</f>
        <v>6422</v>
      </c>
      <c r="F23" s="9">
        <f>3169.952/3.3</f>
        <v>960.5915151515153</v>
      </c>
      <c r="G23" s="9">
        <v>3551.8</v>
      </c>
    </row>
    <row r="24" spans="2:8" ht="15" customHeight="1" x14ac:dyDescent="0.25">
      <c r="B24" s="74"/>
      <c r="C24" s="15" t="s">
        <v>46</v>
      </c>
      <c r="D24" s="9">
        <v>80</v>
      </c>
      <c r="E24" s="9">
        <v>80</v>
      </c>
      <c r="F24" s="9" t="s">
        <v>47</v>
      </c>
      <c r="G24" s="9" t="s">
        <v>47</v>
      </c>
    </row>
    <row r="25" spans="2:8" ht="15" customHeight="1" x14ac:dyDescent="0.25">
      <c r="B25" s="74"/>
      <c r="C25" s="15" t="s">
        <v>48</v>
      </c>
      <c r="D25" s="9" t="s">
        <v>47</v>
      </c>
      <c r="E25" s="9" t="s">
        <v>47</v>
      </c>
      <c r="F25" s="9" t="s">
        <v>47</v>
      </c>
      <c r="G25" s="9" t="s">
        <v>47</v>
      </c>
    </row>
    <row r="26" spans="2:8" ht="21.75" customHeight="1" x14ac:dyDescent="0.25">
      <c r="B26" s="74"/>
      <c r="C26" s="15" t="s">
        <v>49</v>
      </c>
      <c r="D26" s="9">
        <f>((66.37*1.3)+28+48+25+25+65+20)+80+350+177</f>
        <v>904.28099999999995</v>
      </c>
      <c r="E26" s="9">
        <f>((66.37*1.3)+28+48+25+25+65+20)+80+350+177</f>
        <v>904.28099999999995</v>
      </c>
      <c r="F26" s="9" t="s">
        <v>47</v>
      </c>
      <c r="G26" s="9" t="s">
        <v>47</v>
      </c>
    </row>
    <row r="27" spans="2:8" ht="15" customHeight="1" x14ac:dyDescent="0.25">
      <c r="B27" s="74"/>
      <c r="C27" s="15" t="s">
        <v>50</v>
      </c>
      <c r="D27" s="18">
        <f>SUM(D23:D26)</f>
        <v>7084.2809999999999</v>
      </c>
      <c r="E27" s="18">
        <f>SUM(E23:E26)</f>
        <v>7406.2809999999999</v>
      </c>
      <c r="F27" s="18">
        <f>F23</f>
        <v>960.5915151515153</v>
      </c>
      <c r="G27" s="18">
        <f>G23</f>
        <v>3551.8</v>
      </c>
      <c r="H27" s="11"/>
    </row>
    <row r="28" spans="2:8" x14ac:dyDescent="0.25">
      <c r="D28" s="11"/>
      <c r="G28" s="10"/>
    </row>
    <row r="29" spans="2:8" x14ac:dyDescent="0.25">
      <c r="D29" s="1"/>
    </row>
    <row r="30" spans="2:8" x14ac:dyDescent="0.25">
      <c r="C30" s="23" t="s">
        <v>68</v>
      </c>
      <c r="E30" s="21"/>
    </row>
    <row r="31" spans="2:8" x14ac:dyDescent="0.25">
      <c r="C31" t="s">
        <v>69</v>
      </c>
    </row>
    <row r="32" spans="2:8" x14ac:dyDescent="0.25">
      <c r="C32" t="s">
        <v>70</v>
      </c>
    </row>
    <row r="33" spans="3:3" x14ac:dyDescent="0.25">
      <c r="C33" t="s">
        <v>71</v>
      </c>
    </row>
    <row r="34" spans="3:3" x14ac:dyDescent="0.25">
      <c r="C34" t="s">
        <v>72</v>
      </c>
    </row>
  </sheetData>
  <mergeCells count="20">
    <mergeCell ref="D13:E13"/>
    <mergeCell ref="F13:G13"/>
    <mergeCell ref="B17:B21"/>
    <mergeCell ref="B23:B27"/>
    <mergeCell ref="F14:G14"/>
    <mergeCell ref="B7:B15"/>
    <mergeCell ref="D8:E8"/>
    <mergeCell ref="D9:E9"/>
    <mergeCell ref="D10:E10"/>
    <mergeCell ref="D11:E11"/>
    <mergeCell ref="D12:E12"/>
    <mergeCell ref="D14:E14"/>
    <mergeCell ref="D15:E15"/>
    <mergeCell ref="F7:G7"/>
    <mergeCell ref="F8:G8"/>
    <mergeCell ref="F9:G9"/>
    <mergeCell ref="F10:G10"/>
    <mergeCell ref="F11:G11"/>
    <mergeCell ref="F12:G12"/>
    <mergeCell ref="F15:G15"/>
  </mergeCells>
  <pageMargins left="0.7" right="0.7" top="0.75" bottom="0.75" header="0.3" footer="0.3"/>
  <pageSetup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zoomScale="120" zoomScaleNormal="120" workbookViewId="0">
      <selection activeCell="D28" sqref="D28"/>
    </sheetView>
  </sheetViews>
  <sheetFormatPr defaultColWidth="11.5703125" defaultRowHeight="15" x14ac:dyDescent="0.25"/>
  <cols>
    <col min="1" max="1" width="4.7109375" bestFit="1" customWidth="1"/>
    <col min="2" max="2" width="10.5703125" bestFit="1" customWidth="1"/>
    <col min="3" max="3" width="7.85546875" bestFit="1" customWidth="1"/>
    <col min="4" max="4" width="14.42578125" customWidth="1"/>
    <col min="5" max="5" width="13.42578125" customWidth="1"/>
    <col min="6" max="6" width="18.42578125" customWidth="1"/>
    <col min="7" max="7" width="19.7109375" customWidth="1"/>
    <col min="8" max="8" width="8.5703125" customWidth="1"/>
    <col min="9" max="9" width="13.7109375" customWidth="1"/>
    <col min="10" max="10" width="11" customWidth="1"/>
    <col min="11" max="11" width="48.42578125" bestFit="1" customWidth="1"/>
  </cols>
  <sheetData>
    <row r="1" spans="1:11" ht="15.75" thickBot="1" x14ac:dyDescent="0.3"/>
    <row r="2" spans="1:11" ht="34.5" customHeight="1" x14ac:dyDescent="0.25">
      <c r="A2" s="42" t="s">
        <v>73</v>
      </c>
      <c r="B2" s="43" t="s">
        <v>74</v>
      </c>
      <c r="C2" s="43" t="s">
        <v>75</v>
      </c>
      <c r="D2" s="43" t="s">
        <v>76</v>
      </c>
      <c r="E2" s="43" t="s">
        <v>77</v>
      </c>
      <c r="F2" s="43" t="s">
        <v>78</v>
      </c>
      <c r="G2" s="43" t="s">
        <v>79</v>
      </c>
      <c r="H2" s="43" t="s">
        <v>80</v>
      </c>
      <c r="I2" s="43" t="s">
        <v>106</v>
      </c>
      <c r="J2" s="43" t="s">
        <v>105</v>
      </c>
      <c r="K2" s="44" t="s">
        <v>68</v>
      </c>
    </row>
    <row r="3" spans="1:11" x14ac:dyDescent="0.25">
      <c r="A3" s="45">
        <v>1</v>
      </c>
      <c r="B3" s="34" t="s">
        <v>82</v>
      </c>
      <c r="C3" s="34">
        <v>3</v>
      </c>
      <c r="D3" s="34" t="s">
        <v>83</v>
      </c>
      <c r="E3" s="35" t="s">
        <v>84</v>
      </c>
      <c r="F3" s="36" t="s">
        <v>85</v>
      </c>
      <c r="G3" s="88" t="s">
        <v>86</v>
      </c>
      <c r="H3" s="34">
        <v>1.5</v>
      </c>
      <c r="I3" s="34" t="s">
        <v>107</v>
      </c>
      <c r="J3" s="34">
        <v>20</v>
      </c>
      <c r="K3" s="89" t="s">
        <v>119</v>
      </c>
    </row>
    <row r="4" spans="1:11" x14ac:dyDescent="0.25">
      <c r="A4" s="45"/>
      <c r="B4" s="34" t="s">
        <v>82</v>
      </c>
      <c r="C4" s="34">
        <v>3</v>
      </c>
      <c r="D4" s="34" t="s">
        <v>83</v>
      </c>
      <c r="E4" s="35" t="s">
        <v>96</v>
      </c>
      <c r="F4" s="36" t="s">
        <v>85</v>
      </c>
      <c r="G4" s="88"/>
      <c r="H4" s="34"/>
      <c r="I4" s="34"/>
      <c r="J4" s="34"/>
      <c r="K4" s="90"/>
    </row>
    <row r="5" spans="1:11" x14ac:dyDescent="0.25">
      <c r="A5" s="47">
        <v>2</v>
      </c>
      <c r="B5" s="34" t="s">
        <v>82</v>
      </c>
      <c r="C5" s="34">
        <v>3</v>
      </c>
      <c r="D5" s="34" t="s">
        <v>83</v>
      </c>
      <c r="E5" s="35" t="s">
        <v>87</v>
      </c>
      <c r="F5" s="36" t="s">
        <v>85</v>
      </c>
      <c r="G5" s="37" t="s">
        <v>86</v>
      </c>
      <c r="H5" s="34">
        <v>1.5</v>
      </c>
      <c r="I5" s="34" t="s">
        <v>107</v>
      </c>
      <c r="J5" s="34">
        <v>20</v>
      </c>
      <c r="K5" s="90"/>
    </row>
    <row r="6" spans="1:11" x14ac:dyDescent="0.25">
      <c r="A6" s="45">
        <v>3</v>
      </c>
      <c r="B6" s="34" t="s">
        <v>82</v>
      </c>
      <c r="C6" s="34">
        <v>3</v>
      </c>
      <c r="D6" s="34" t="s">
        <v>83</v>
      </c>
      <c r="E6" s="35" t="s">
        <v>88</v>
      </c>
      <c r="F6" s="36" t="s">
        <v>85</v>
      </c>
      <c r="G6" s="88" t="s">
        <v>86</v>
      </c>
      <c r="H6" s="34">
        <v>1.5</v>
      </c>
      <c r="I6" s="34" t="s">
        <v>107</v>
      </c>
      <c r="J6" s="34">
        <v>20</v>
      </c>
      <c r="K6" s="90"/>
    </row>
    <row r="7" spans="1:11" x14ac:dyDescent="0.25">
      <c r="A7" s="45"/>
      <c r="B7" s="34" t="s">
        <v>82</v>
      </c>
      <c r="C7" s="34">
        <v>3</v>
      </c>
      <c r="D7" s="34" t="s">
        <v>83</v>
      </c>
      <c r="E7" s="35" t="s">
        <v>97</v>
      </c>
      <c r="F7" s="36" t="s">
        <v>85</v>
      </c>
      <c r="G7" s="88"/>
      <c r="H7" s="34"/>
      <c r="I7" s="34"/>
      <c r="J7" s="34"/>
      <c r="K7" s="90"/>
    </row>
    <row r="8" spans="1:11" x14ac:dyDescent="0.25">
      <c r="A8" s="47">
        <v>4</v>
      </c>
      <c r="B8" s="34" t="s">
        <v>82</v>
      </c>
      <c r="C8" s="34">
        <v>3</v>
      </c>
      <c r="D8" s="34" t="s">
        <v>83</v>
      </c>
      <c r="E8" s="35" t="s">
        <v>89</v>
      </c>
      <c r="F8" s="36" t="s">
        <v>85</v>
      </c>
      <c r="G8" s="37" t="s">
        <v>86</v>
      </c>
      <c r="H8" s="34">
        <v>1.5</v>
      </c>
      <c r="I8" s="34" t="s">
        <v>107</v>
      </c>
      <c r="J8" s="34">
        <v>20</v>
      </c>
      <c r="K8" s="90"/>
    </row>
    <row r="9" spans="1:11" x14ac:dyDescent="0.25">
      <c r="A9" s="45">
        <v>5</v>
      </c>
      <c r="B9" s="54" t="s">
        <v>82</v>
      </c>
      <c r="C9" s="54">
        <v>3</v>
      </c>
      <c r="D9" s="54" t="s">
        <v>83</v>
      </c>
      <c r="E9" s="55" t="s">
        <v>90</v>
      </c>
      <c r="F9" s="56" t="s">
        <v>85</v>
      </c>
      <c r="G9" s="88" t="s">
        <v>86</v>
      </c>
      <c r="H9" s="34">
        <v>1.5</v>
      </c>
      <c r="I9" s="34" t="s">
        <v>107</v>
      </c>
      <c r="J9" s="34">
        <v>20</v>
      </c>
      <c r="K9" s="90"/>
    </row>
    <row r="10" spans="1:11" x14ac:dyDescent="0.25">
      <c r="A10" s="45"/>
      <c r="B10" s="54" t="s">
        <v>82</v>
      </c>
      <c r="C10" s="54">
        <v>3</v>
      </c>
      <c r="D10" s="54" t="s">
        <v>83</v>
      </c>
      <c r="E10" s="55" t="s">
        <v>98</v>
      </c>
      <c r="F10" s="56" t="s">
        <v>85</v>
      </c>
      <c r="G10" s="88"/>
      <c r="H10" s="34"/>
      <c r="I10" s="34"/>
      <c r="J10" s="34"/>
      <c r="K10" s="90"/>
    </row>
    <row r="11" spans="1:11" x14ac:dyDescent="0.25">
      <c r="A11" s="45">
        <v>6</v>
      </c>
      <c r="B11" s="54" t="s">
        <v>82</v>
      </c>
      <c r="C11" s="54">
        <v>3</v>
      </c>
      <c r="D11" s="54" t="s">
        <v>83</v>
      </c>
      <c r="E11" s="55" t="s">
        <v>99</v>
      </c>
      <c r="F11" s="56" t="s">
        <v>85</v>
      </c>
      <c r="G11" s="37" t="s">
        <v>86</v>
      </c>
      <c r="H11" s="34">
        <v>1.5</v>
      </c>
      <c r="I11" s="34" t="s">
        <v>107</v>
      </c>
      <c r="J11" s="34">
        <v>20</v>
      </c>
      <c r="K11" s="90"/>
    </row>
    <row r="12" spans="1:11" x14ac:dyDescent="0.25">
      <c r="A12" s="45">
        <v>7</v>
      </c>
      <c r="B12" s="54" t="s">
        <v>82</v>
      </c>
      <c r="C12" s="54">
        <v>3</v>
      </c>
      <c r="D12" s="54" t="s">
        <v>83</v>
      </c>
      <c r="E12" s="55" t="s">
        <v>100</v>
      </c>
      <c r="F12" s="56" t="s">
        <v>85</v>
      </c>
      <c r="G12" s="37" t="s">
        <v>104</v>
      </c>
      <c r="H12" s="34">
        <v>1.5</v>
      </c>
      <c r="I12" s="34" t="s">
        <v>107</v>
      </c>
      <c r="J12" s="34">
        <v>20</v>
      </c>
      <c r="K12" s="90"/>
    </row>
    <row r="13" spans="1:11" x14ac:dyDescent="0.25">
      <c r="A13" s="45">
        <v>8</v>
      </c>
      <c r="B13" s="54" t="s">
        <v>82</v>
      </c>
      <c r="C13" s="54">
        <v>3</v>
      </c>
      <c r="D13" s="54" t="s">
        <v>83</v>
      </c>
      <c r="E13" s="55" t="s">
        <v>101</v>
      </c>
      <c r="F13" s="56" t="s">
        <v>85</v>
      </c>
      <c r="G13" s="37" t="s">
        <v>104</v>
      </c>
      <c r="H13" s="34">
        <v>1</v>
      </c>
      <c r="I13" s="34" t="s">
        <v>107</v>
      </c>
      <c r="J13" s="34">
        <v>20</v>
      </c>
      <c r="K13" s="90"/>
    </row>
    <row r="14" spans="1:11" x14ac:dyDescent="0.25">
      <c r="A14" s="45">
        <v>9</v>
      </c>
      <c r="B14" s="54" t="s">
        <v>82</v>
      </c>
      <c r="C14" s="54">
        <v>3</v>
      </c>
      <c r="D14" s="54" t="s">
        <v>83</v>
      </c>
      <c r="E14" s="55" t="s">
        <v>102</v>
      </c>
      <c r="F14" s="56" t="s">
        <v>103</v>
      </c>
      <c r="G14" s="37" t="s">
        <v>104</v>
      </c>
      <c r="H14" s="34">
        <v>1</v>
      </c>
      <c r="I14" s="34" t="s">
        <v>107</v>
      </c>
      <c r="J14" s="34">
        <v>20</v>
      </c>
      <c r="K14" s="90"/>
    </row>
    <row r="15" spans="1:11" x14ac:dyDescent="0.25">
      <c r="A15" s="58">
        <v>7</v>
      </c>
      <c r="B15" s="54" t="s">
        <v>82</v>
      </c>
      <c r="C15" s="54">
        <v>3</v>
      </c>
      <c r="D15" s="54" t="s">
        <v>83</v>
      </c>
      <c r="E15" s="55" t="s">
        <v>91</v>
      </c>
      <c r="F15" s="56" t="s">
        <v>92</v>
      </c>
      <c r="G15" s="37" t="s">
        <v>86</v>
      </c>
      <c r="H15" s="34">
        <v>1.5</v>
      </c>
      <c r="I15" s="34" t="s">
        <v>107</v>
      </c>
      <c r="J15" s="34">
        <v>12</v>
      </c>
      <c r="K15" s="91"/>
    </row>
    <row r="16" spans="1:11" x14ac:dyDescent="0.25">
      <c r="A16" s="59">
        <v>8</v>
      </c>
      <c r="B16" s="54" t="s">
        <v>82</v>
      </c>
      <c r="C16" s="54" t="s">
        <v>95</v>
      </c>
      <c r="D16" s="54" t="s">
        <v>83</v>
      </c>
      <c r="E16" s="55" t="s">
        <v>111</v>
      </c>
      <c r="F16" s="57" t="s">
        <v>110</v>
      </c>
      <c r="G16" s="37" t="s">
        <v>104</v>
      </c>
      <c r="H16" s="34">
        <v>1</v>
      </c>
      <c r="I16" s="34" t="s">
        <v>107</v>
      </c>
      <c r="J16" s="34">
        <v>12</v>
      </c>
      <c r="K16" s="46"/>
    </row>
    <row r="17" spans="1:11" x14ac:dyDescent="0.25">
      <c r="A17" s="59">
        <v>9</v>
      </c>
      <c r="B17" s="54" t="s">
        <v>82</v>
      </c>
      <c r="C17" s="54">
        <v>3</v>
      </c>
      <c r="D17" s="54" t="s">
        <v>93</v>
      </c>
      <c r="E17" s="55" t="s">
        <v>115</v>
      </c>
      <c r="F17" s="57" t="s">
        <v>116</v>
      </c>
      <c r="G17" s="41" t="s">
        <v>94</v>
      </c>
      <c r="H17" s="40">
        <v>5</v>
      </c>
      <c r="I17" s="34" t="s">
        <v>117</v>
      </c>
      <c r="J17" s="34">
        <v>6</v>
      </c>
      <c r="K17" s="46" t="s">
        <v>118</v>
      </c>
    </row>
    <row r="18" spans="1:11" x14ac:dyDescent="0.25">
      <c r="A18" s="59">
        <v>10</v>
      </c>
      <c r="B18" s="54" t="s">
        <v>81</v>
      </c>
      <c r="C18" s="54">
        <v>5</v>
      </c>
      <c r="D18" s="54" t="s">
        <v>83</v>
      </c>
      <c r="E18" s="55" t="s">
        <v>108</v>
      </c>
      <c r="F18" s="56" t="s">
        <v>109</v>
      </c>
      <c r="G18" s="41" t="s">
        <v>94</v>
      </c>
      <c r="H18" s="40">
        <v>5</v>
      </c>
      <c r="I18" s="34" t="s">
        <v>107</v>
      </c>
      <c r="J18" s="34">
        <v>15</v>
      </c>
      <c r="K18" s="48"/>
    </row>
    <row r="19" spans="1:11" x14ac:dyDescent="0.25">
      <c r="A19" s="59">
        <v>11</v>
      </c>
      <c r="B19" s="54" t="s">
        <v>81</v>
      </c>
      <c r="C19" s="54">
        <v>5</v>
      </c>
      <c r="D19" s="54" t="s">
        <v>83</v>
      </c>
      <c r="E19" s="55" t="s">
        <v>108</v>
      </c>
      <c r="F19" s="56" t="s">
        <v>109</v>
      </c>
      <c r="G19" s="41" t="s">
        <v>94</v>
      </c>
      <c r="H19" s="40">
        <v>5</v>
      </c>
      <c r="I19" s="34" t="s">
        <v>107</v>
      </c>
      <c r="J19" s="34">
        <v>15</v>
      </c>
      <c r="K19" s="48"/>
    </row>
    <row r="20" spans="1:11" ht="13.5" customHeight="1" thickBot="1" x14ac:dyDescent="0.3">
      <c r="A20" s="60">
        <v>12</v>
      </c>
      <c r="B20" s="61" t="s">
        <v>112</v>
      </c>
      <c r="C20" s="61">
        <v>5</v>
      </c>
      <c r="D20" s="61" t="s">
        <v>93</v>
      </c>
      <c r="E20" s="62" t="s">
        <v>113</v>
      </c>
      <c r="F20" s="63" t="s">
        <v>114</v>
      </c>
      <c r="G20" s="64" t="s">
        <v>94</v>
      </c>
      <c r="H20" s="65">
        <v>5</v>
      </c>
      <c r="I20" s="66" t="s">
        <v>107</v>
      </c>
      <c r="J20" s="66">
        <v>12</v>
      </c>
      <c r="K20" s="67"/>
    </row>
    <row r="21" spans="1:11" ht="13.5" customHeight="1" x14ac:dyDescent="0.25">
      <c r="A21" s="39"/>
      <c r="B21" s="39"/>
      <c r="C21" s="49"/>
      <c r="D21" s="39"/>
      <c r="E21" s="50"/>
      <c r="F21" s="51"/>
      <c r="G21" s="52"/>
      <c r="H21" s="49"/>
      <c r="I21" s="39"/>
      <c r="J21" s="39"/>
      <c r="K21" s="53"/>
    </row>
    <row r="22" spans="1:11" x14ac:dyDescent="0.25">
      <c r="H22" s="38"/>
      <c r="I22" s="38"/>
      <c r="J22" s="38"/>
    </row>
  </sheetData>
  <autoFilter ref="A2:K16"/>
  <mergeCells count="4">
    <mergeCell ref="G3:G4"/>
    <mergeCell ref="G6:G7"/>
    <mergeCell ref="G9:G10"/>
    <mergeCell ref="K3:K15"/>
  </mergeCells>
  <pageMargins left="0.51181102362204722" right="0.11811023622047245" top="1.1417322834645669" bottom="0.15748031496062992"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0" sqref="J2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4259B849904F4F9E4E2B9F12B6A7D0" ma:contentTypeVersion="12" ma:contentTypeDescription="Create a new document." ma:contentTypeScope="" ma:versionID="d72ba4771acedc882bf214b206dacb74">
  <xsd:schema xmlns:xsd="http://www.w3.org/2001/XMLSchema" xmlns:xs="http://www.w3.org/2001/XMLSchema" xmlns:p="http://schemas.microsoft.com/office/2006/metadata/properties" xmlns:ns2="2ac9d61c-6fd4-457e-8b37-81ccf2e372dd" xmlns:ns3="a3e765a3-304e-41c9-b6cb-86b1645a5c2d" targetNamespace="http://schemas.microsoft.com/office/2006/metadata/properties" ma:root="true" ma:fieldsID="34bfb8e3613a1a83c14e85996d7edc0e" ns2:_="" ns3:_="">
    <xsd:import namespace="2ac9d61c-6fd4-457e-8b37-81ccf2e372dd"/>
    <xsd:import namespace="a3e765a3-304e-41c9-b6cb-86b1645a5c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9d61c-6fd4-457e-8b37-81ccf2e372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e765a3-304e-41c9-b6cb-86b1645a5c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3e765a3-304e-41c9-b6cb-86b1645a5c2d">
      <UserInfo>
        <DisplayName/>
        <AccountId xsi:nil="true"/>
        <AccountType/>
      </UserInfo>
    </SharedWithUsers>
    <MediaLengthInSeconds xmlns="2ac9d61c-6fd4-457e-8b37-81ccf2e372d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F74A41-93AB-44B3-AFF7-F1F620B3A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9d61c-6fd4-457e-8b37-81ccf2e372dd"/>
    <ds:schemaRef ds:uri="a3e765a3-304e-41c9-b6cb-86b1645a5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A6AB2F-F795-43A1-A33E-33D6EDDDE6EA}">
  <ds:schemaRefs>
    <ds:schemaRef ds:uri="http://schemas.microsoft.com/office/2006/documentManagement/types"/>
    <ds:schemaRef ds:uri="2ac9d61c-6fd4-457e-8b37-81ccf2e372dd"/>
    <ds:schemaRef ds:uri="http://purl.org/dc/elements/1.1/"/>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a3e765a3-304e-41c9-b6cb-86b1645a5c2d"/>
  </ds:schemaRefs>
</ds:datastoreItem>
</file>

<file path=customXml/itemProps3.xml><?xml version="1.0" encoding="utf-8"?>
<ds:datastoreItem xmlns:ds="http://schemas.openxmlformats.org/officeDocument/2006/customXml" ds:itemID="{FFF86F4B-88DE-40A5-B923-AB74AC806F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ESTUFA ESTERILIZADORA</vt:lpstr>
      <vt:lpstr>DESTILADOR 4 LT</vt:lpstr>
      <vt:lpstr>HVAC 2022</vt:lpstr>
      <vt:lpstr>Sheet1</vt:lpstr>
      <vt:lpstr>'DESTILADOR 4 LT'!Print_Area</vt:lpstr>
      <vt:lpstr>'ESTUFA ESTERILIZADORA'!Print_Area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Novoa, Fiorella (CIP)</dc:creator>
  <cp:keywords/>
  <dc:description/>
  <cp:lastModifiedBy>Paredez, Edwin (CIP)</cp:lastModifiedBy>
  <cp:revision/>
  <cp:lastPrinted>2022-05-25T14:03:02Z</cp:lastPrinted>
  <dcterms:created xsi:type="dcterms:W3CDTF">2016-09-16T15:35:54Z</dcterms:created>
  <dcterms:modified xsi:type="dcterms:W3CDTF">2022-06-28T16:39:58Z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0x010100894259B849904F4F9E4E2B9F12B6A7D0</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